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 s="1"/>
  <c r="M8" i="1"/>
  <c r="M7" i="1"/>
  <c r="M5" i="1"/>
  <c r="M4" i="1"/>
  <c r="M3" i="1" s="1"/>
  <c r="M6" i="1" l="1"/>
  <c r="N9" i="1" l="1"/>
  <c r="N6" i="1"/>
  <c r="N3" i="1"/>
  <c r="M12" i="1" l="1"/>
  <c r="N12" i="1"/>
  <c r="L11" i="1"/>
  <c r="L10" i="1"/>
  <c r="L8" i="1"/>
  <c r="K4" i="1"/>
  <c r="K5" i="1"/>
  <c r="K7" i="1"/>
  <c r="K8" i="1"/>
  <c r="K10" i="1"/>
  <c r="K11" i="1"/>
  <c r="L7" i="1"/>
  <c r="L5" i="1"/>
  <c r="L4" i="1"/>
  <c r="L3" i="1" s="1"/>
  <c r="J11" i="1" l="1"/>
  <c r="J10" i="1"/>
  <c r="J8" i="1"/>
  <c r="J7" i="1"/>
  <c r="J5" i="1"/>
  <c r="J4" i="1"/>
  <c r="G12" i="1"/>
  <c r="E12" i="1"/>
  <c r="D12" i="1"/>
  <c r="I11" i="1"/>
  <c r="L9" i="1"/>
  <c r="K9" i="1"/>
  <c r="I10" i="1"/>
  <c r="H9" i="1"/>
  <c r="F9" i="1"/>
  <c r="C9" i="1"/>
  <c r="B9" i="1"/>
  <c r="I8" i="1"/>
  <c r="L6" i="1"/>
  <c r="K6" i="1"/>
  <c r="I7" i="1"/>
  <c r="H6" i="1"/>
  <c r="F6" i="1"/>
  <c r="C6" i="1"/>
  <c r="B6" i="1"/>
  <c r="I5" i="1"/>
  <c r="K3" i="1"/>
  <c r="I4" i="1"/>
  <c r="H3" i="1"/>
  <c r="F3" i="1"/>
  <c r="C3" i="1"/>
  <c r="B3" i="1"/>
  <c r="I3" i="1" l="1"/>
  <c r="C12" i="1"/>
  <c r="J6" i="1"/>
  <c r="K12" i="1"/>
  <c r="L12" i="1"/>
  <c r="I6" i="1"/>
  <c r="J3" i="1"/>
  <c r="J9" i="1"/>
  <c r="H12" i="1"/>
  <c r="B12" i="1"/>
  <c r="F12" i="1"/>
  <c r="I9" i="1"/>
  <c r="I12" i="1" l="1"/>
  <c r="J12" i="1"/>
</calcChain>
</file>

<file path=xl/sharedStrings.xml><?xml version="1.0" encoding="utf-8"?>
<sst xmlns="http://schemas.openxmlformats.org/spreadsheetml/2006/main" count="20" uniqueCount="16">
  <si>
    <t>Sector</t>
  </si>
  <si>
    <t>Production &amp; manufacturing</t>
  </si>
  <si>
    <t>Services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</si>
  <si>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</si>
  <si>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All sectors</t>
  </si>
  <si>
    <t>Source: Department of Industry, MoEA</t>
  </si>
  <si>
    <t>As of  June 2016</t>
  </si>
  <si>
    <t>As of  June 2017</t>
  </si>
  <si>
    <t>As of  June 2018</t>
  </si>
  <si>
    <t>As of  June 2019</t>
  </si>
  <si>
    <t>As of  June 2020</t>
  </si>
  <si>
    <t>Table 7.2: Number of Large and Medium Industrial Establishments by Sector, June 2016 - June 2020</t>
  </si>
  <si>
    <t>New Licenses registration</t>
  </si>
  <si>
    <t>Existing Licenses in operation</t>
  </si>
  <si>
    <t xml:space="preserve">which will be updated in the next publication of the SYB. </t>
  </si>
  <si>
    <t xml:space="preserve">Note: The data for June 2020 is on the operational/active licenses. The previous years data contains a mix of licenses issued and operational/active licenses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</si>
</sst>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color rgb="FFFF0000"/>
      <name val="Sylfaen"/>
      <family val="1"/>
    </font>
    <font>
      <i/>
      <sz val="9"/>
      <name val="Sylfaen"/>
      <family val="1"/>
    </font>
    <font>
      <sz val="11"/>
      <name val="Sylfaen"/>
      <family val="1"/>
    </font>
    <font>
      <i/>
      <sz val="9"/>
      <color theme="1"/>
      <name val="Sylfaen"/>
      <family val="1"/>
    </font>
    <font>
      <sz val="11"/>
      <color theme="1"/>
      <name val="Sylfaen"/>
      <family val="1"/>
    </font>
    <font>
      <sz val="12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4" fontId="3" fillId="0" borderId="1" xfId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vertical="center"/>
    </xf>
    <xf numFmtId="17" fontId="2" fillId="0" borderId="0" xfId="0" quotePrefix="1" applyNumberFormat="1" applyFont="1" applyFill="1" applyBorder="1" applyAlignment="1">
      <alignment horizontal="right" vertical="center"/>
    </xf>
    <xf numFmtId="0" fontId="0" fillId="0" borderId="0" xfId="0" applyBorder="1"/>
    <xf numFmtId="37" fontId="2" fillId="2" borderId="3" xfId="0" applyNumberFormat="1" applyFont="1" applyFill="1" applyBorder="1" applyAlignment="1" applyProtection="1">
      <alignment horizontal="left" vertical="center"/>
    </xf>
    <xf numFmtId="0" fontId="2" fillId="2" borderId="3" xfId="0" quotePrefix="1" applyFont="1" applyFill="1" applyBorder="1" applyAlignment="1">
      <alignment horizontal="right" vertical="center"/>
    </xf>
    <xf numFmtId="1" fontId="2" fillId="2" borderId="3" xfId="0" quotePrefix="1" applyNumberFormat="1" applyFont="1" applyFill="1" applyBorder="1" applyAlignment="1" applyProtection="1">
      <alignment horizontal="right" vertical="center"/>
    </xf>
    <xf numFmtId="37" fontId="2" fillId="0" borderId="3" xfId="0" applyNumberFormat="1" applyFont="1" applyFill="1" applyBorder="1" applyAlignment="1" applyProtection="1">
      <alignment horizontal="left" vertical="center"/>
    </xf>
    <xf numFmtId="164" fontId="2" fillId="0" borderId="3" xfId="1" applyNumberFormat="1" applyFont="1" applyFill="1" applyBorder="1" applyAlignment="1" applyProtection="1">
      <alignment horizontal="right" vertical="center"/>
    </xf>
    <xf numFmtId="164" fontId="3" fillId="0" borderId="3" xfId="1" applyNumberFormat="1" applyFont="1" applyFill="1" applyBorder="1" applyAlignment="1" applyProtection="1">
      <alignment horizontal="left" vertical="center" indent="1"/>
    </xf>
    <xf numFmtId="164" fontId="3" fillId="0" borderId="3" xfId="1" applyNumberFormat="1" applyFont="1" applyFill="1" applyBorder="1" applyAlignment="1" applyProtection="1">
      <alignment horizontal="right" vertical="center"/>
    </xf>
    <xf numFmtId="164" fontId="6" fillId="0" borderId="3" xfId="1" applyNumberFormat="1" applyFont="1" applyFill="1" applyBorder="1" applyAlignment="1" applyProtection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164" fontId="8" fillId="0" borderId="0" xfId="1" applyNumberFormat="1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0" fillId="0" borderId="0" xfId="0" applyFill="1" applyBorder="1"/>
    <xf numFmtId="164" fontId="9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ill="1" applyBorder="1"/>
    <xf numFmtId="0" fontId="7" fillId="0" borderId="4" xfId="0" applyFont="1" applyBorder="1" applyAlignment="1" applyProtection="1"/>
    <xf numFmtId="0" fontId="7" fillId="0" borderId="0" xfId="0" applyFont="1" applyBorder="1" applyAlignment="1" applyProtection="1">
      <alignment horizontal="left" indent="3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zoomScale="106" zoomScaleNormal="106" workbookViewId="0">
      <selection activeCell="A14" sqref="A14:K14"/>
    </sheetView>
  </sheetViews>
  <sheetFormatPr defaultRowHeight="15" x14ac:dyDescent="0.25"/>
  <cols>
    <col min="1" max="1" width="29.85546875" customWidth="1"/>
    <col min="2" max="2" width="10.28515625" hidden="1" customWidth="1"/>
    <col min="3" max="3" width="10.140625" hidden="1" customWidth="1"/>
    <col min="4" max="4" width="10.7109375" hidden="1" customWidth="1"/>
    <col min="5" max="5" width="11.140625" hidden="1" customWidth="1"/>
    <col min="6" max="6" width="10" hidden="1" customWidth="1"/>
    <col min="7" max="7" width="10.140625" hidden="1" customWidth="1"/>
    <col min="8" max="9" width="0" hidden="1" customWidth="1"/>
    <col min="10" max="13" width="16.140625" bestFit="1" customWidth="1"/>
    <col min="14" max="14" width="17.42578125" customWidth="1"/>
    <col min="16" max="16" width="6.140625" bestFit="1" customWidth="1"/>
  </cols>
  <sheetData>
    <row r="1" spans="1:21" ht="15.75" x14ac:dyDescent="0.3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3"/>
      <c r="R1" s="3"/>
      <c r="S1" s="3"/>
      <c r="T1" s="3"/>
      <c r="U1" s="3"/>
    </row>
    <row r="2" spans="1:21" x14ac:dyDescent="0.25">
      <c r="A2" s="5" t="s">
        <v>0</v>
      </c>
      <c r="B2" s="6">
        <v>2008</v>
      </c>
      <c r="C2" s="6">
        <v>2009</v>
      </c>
      <c r="D2" s="6">
        <v>2010</v>
      </c>
      <c r="E2" s="6">
        <v>2011</v>
      </c>
      <c r="F2" s="6">
        <v>2012</v>
      </c>
      <c r="G2" s="6">
        <v>2013</v>
      </c>
      <c r="H2" s="6">
        <v>2014</v>
      </c>
      <c r="I2" s="6">
        <v>2015</v>
      </c>
      <c r="J2" s="7" t="s">
        <v>6</v>
      </c>
      <c r="K2" s="7" t="s">
        <v>7</v>
      </c>
      <c r="L2" s="7" t="s">
        <v>8</v>
      </c>
      <c r="M2" s="7" t="s">
        <v>9</v>
      </c>
      <c r="N2" s="7" t="s">
        <v>10</v>
      </c>
    </row>
    <row r="3" spans="1:21" x14ac:dyDescent="0.25">
      <c r="A3" s="8" t="s">
        <v>1</v>
      </c>
      <c r="B3" s="9">
        <f t="shared" ref="B3:C3" si="0">SUM(B4,B5)</f>
        <v>1389</v>
      </c>
      <c r="C3" s="9">
        <f t="shared" si="0"/>
        <v>1565</v>
      </c>
      <c r="D3" s="9">
        <v>1777</v>
      </c>
      <c r="E3" s="9">
        <v>1977</v>
      </c>
      <c r="F3" s="9">
        <f>F4+F5</f>
        <v>2240</v>
      </c>
      <c r="G3" s="9">
        <v>2485</v>
      </c>
      <c r="H3" s="9">
        <f>H4+H5</f>
        <v>2823</v>
      </c>
      <c r="I3" s="9">
        <f>I4+I5</f>
        <v>2073</v>
      </c>
      <c r="J3" s="9">
        <f>J4+J5</f>
        <v>244</v>
      </c>
      <c r="K3" s="9">
        <f>K4+K5</f>
        <v>310</v>
      </c>
      <c r="L3" s="9">
        <f>SUM(L4:L5)</f>
        <v>313</v>
      </c>
      <c r="M3" s="9">
        <f>SUM(M4+M5)</f>
        <v>358</v>
      </c>
      <c r="N3" s="9">
        <f>SUM(N4:N5)</f>
        <v>261</v>
      </c>
    </row>
    <row r="4" spans="1:21" x14ac:dyDescent="0.25">
      <c r="A4" s="10" t="s">
        <v>12</v>
      </c>
      <c r="B4" s="11">
        <v>133</v>
      </c>
      <c r="C4" s="11">
        <v>173</v>
      </c>
      <c r="D4" s="11">
        <v>237</v>
      </c>
      <c r="E4" s="11">
        <v>221</v>
      </c>
      <c r="F4" s="11">
        <v>256</v>
      </c>
      <c r="G4" s="11">
        <v>242</v>
      </c>
      <c r="H4" s="11">
        <v>335</v>
      </c>
      <c r="I4" s="11">
        <f>24+270</f>
        <v>294</v>
      </c>
      <c r="J4" s="11">
        <f>17</f>
        <v>17</v>
      </c>
      <c r="K4" s="11">
        <f>34</f>
        <v>34</v>
      </c>
      <c r="L4" s="11">
        <f>3</f>
        <v>3</v>
      </c>
      <c r="M4" s="11">
        <f>44</f>
        <v>44</v>
      </c>
      <c r="N4" s="12">
        <v>16</v>
      </c>
    </row>
    <row r="5" spans="1:21" x14ac:dyDescent="0.25">
      <c r="A5" s="10" t="s">
        <v>13</v>
      </c>
      <c r="B5" s="11">
        <v>1256</v>
      </c>
      <c r="C5" s="11">
        <v>1392</v>
      </c>
      <c r="D5" s="11">
        <v>1540</v>
      </c>
      <c r="E5" s="11">
        <v>1756</v>
      </c>
      <c r="F5" s="11">
        <v>1984</v>
      </c>
      <c r="G5" s="11">
        <v>2243</v>
      </c>
      <c r="H5" s="11">
        <v>2488</v>
      </c>
      <c r="I5" s="11">
        <f>208+1571</f>
        <v>1779</v>
      </c>
      <c r="J5" s="11">
        <f>227</f>
        <v>227</v>
      </c>
      <c r="K5" s="11">
        <f>276</f>
        <v>276</v>
      </c>
      <c r="L5" s="11">
        <f>310</f>
        <v>310</v>
      </c>
      <c r="M5" s="11">
        <f>314</f>
        <v>314</v>
      </c>
      <c r="N5" s="12">
        <v>245</v>
      </c>
    </row>
    <row r="6" spans="1:21" s="4" customFormat="1" x14ac:dyDescent="0.25">
      <c r="A6" s="8" t="s">
        <v>2</v>
      </c>
      <c r="B6" s="9">
        <f t="shared" ref="B6:C6" si="1">SUM(B7,B8)</f>
        <v>16253</v>
      </c>
      <c r="C6" s="9">
        <f t="shared" si="1"/>
        <v>17907</v>
      </c>
      <c r="D6" s="9">
        <v>19231</v>
      </c>
      <c r="E6" s="9">
        <v>20799</v>
      </c>
      <c r="F6" s="9">
        <f>F7+F8</f>
        <v>22365</v>
      </c>
      <c r="G6" s="9">
        <v>24322</v>
      </c>
      <c r="H6" s="9">
        <f>H7+H8</f>
        <v>26465</v>
      </c>
      <c r="I6" s="9">
        <f>I7+I8</f>
        <v>18067</v>
      </c>
      <c r="J6" s="9">
        <f>J7+J8</f>
        <v>317</v>
      </c>
      <c r="K6" s="9">
        <f>K7+K8</f>
        <v>398</v>
      </c>
      <c r="L6" s="9">
        <f>SUM(L7:L8)</f>
        <v>445</v>
      </c>
      <c r="M6" s="9">
        <f>SUM(M7+M8)</f>
        <v>538</v>
      </c>
      <c r="N6" s="9">
        <f t="shared" ref="N6" si="2">SUM(N7:N8)</f>
        <v>441</v>
      </c>
      <c r="P6"/>
    </row>
    <row r="7" spans="1:21" x14ac:dyDescent="0.25">
      <c r="A7" s="10" t="s">
        <v>12</v>
      </c>
      <c r="B7" s="11">
        <v>1331</v>
      </c>
      <c r="C7" s="11">
        <v>1626</v>
      </c>
      <c r="D7" s="11">
        <v>1437</v>
      </c>
      <c r="E7" s="11">
        <v>1632</v>
      </c>
      <c r="F7" s="11">
        <v>1583</v>
      </c>
      <c r="G7" s="11">
        <v>1906</v>
      </c>
      <c r="H7" s="11">
        <v>2128</v>
      </c>
      <c r="I7" s="11">
        <f>99+691</f>
        <v>790</v>
      </c>
      <c r="J7" s="11">
        <f>30</f>
        <v>30</v>
      </c>
      <c r="K7" s="11">
        <f>27</f>
        <v>27</v>
      </c>
      <c r="L7" s="11">
        <f>47</f>
        <v>47</v>
      </c>
      <c r="M7" s="11">
        <f>93</f>
        <v>93</v>
      </c>
      <c r="N7" s="12">
        <v>36</v>
      </c>
    </row>
    <row r="8" spans="1:21" x14ac:dyDescent="0.25">
      <c r="A8" s="10" t="s">
        <v>13</v>
      </c>
      <c r="B8" s="11">
        <v>14922</v>
      </c>
      <c r="C8" s="11">
        <v>16281</v>
      </c>
      <c r="D8" s="11">
        <v>17794</v>
      </c>
      <c r="E8" s="11">
        <v>19167</v>
      </c>
      <c r="F8" s="11">
        <v>20782</v>
      </c>
      <c r="G8" s="11">
        <v>22416</v>
      </c>
      <c r="H8" s="11">
        <v>24337</v>
      </c>
      <c r="I8" s="11">
        <f>7331+9946</f>
        <v>17277</v>
      </c>
      <c r="J8" s="11">
        <f>287</f>
        <v>287</v>
      </c>
      <c r="K8" s="11">
        <f>371</f>
        <v>371</v>
      </c>
      <c r="L8" s="11">
        <f>398</f>
        <v>398</v>
      </c>
      <c r="M8" s="11">
        <f>445</f>
        <v>445</v>
      </c>
      <c r="N8" s="12">
        <v>405</v>
      </c>
    </row>
    <row r="9" spans="1:21" x14ac:dyDescent="0.25">
      <c r="A9" s="8" t="s">
        <v>3</v>
      </c>
      <c r="B9" s="9">
        <f t="shared" ref="B9:C9" si="3">SUM(B10,B11)</f>
        <v>10431</v>
      </c>
      <c r="C9" s="9">
        <f t="shared" si="3"/>
        <v>10845</v>
      </c>
      <c r="D9" s="9">
        <v>11352</v>
      </c>
      <c r="E9" s="9">
        <v>11916</v>
      </c>
      <c r="F9" s="9">
        <f>F10+F11</f>
        <v>12677</v>
      </c>
      <c r="G9" s="9">
        <v>13144</v>
      </c>
      <c r="H9" s="9">
        <f>H10+H11</f>
        <v>13511</v>
      </c>
      <c r="I9" s="9">
        <f>I10+I11</f>
        <v>4298</v>
      </c>
      <c r="J9" s="9">
        <f>SUM(J10:J11)</f>
        <v>1269</v>
      </c>
      <c r="K9" s="9">
        <f>K10+K11</f>
        <v>1353</v>
      </c>
      <c r="L9" s="9">
        <f>SUM(L10:L11)</f>
        <v>1281</v>
      </c>
      <c r="M9" s="9">
        <f>SUM(M10+M11)</f>
        <v>1371</v>
      </c>
      <c r="N9" s="9">
        <f t="shared" ref="N9" si="4">SUM(N10:N11)</f>
        <v>390</v>
      </c>
    </row>
    <row r="10" spans="1:21" x14ac:dyDescent="0.25">
      <c r="A10" s="10" t="s">
        <v>12</v>
      </c>
      <c r="B10" s="11">
        <v>347</v>
      </c>
      <c r="C10" s="11">
        <v>410</v>
      </c>
      <c r="D10" s="11">
        <v>503</v>
      </c>
      <c r="E10" s="11">
        <v>594</v>
      </c>
      <c r="F10" s="11">
        <v>756</v>
      </c>
      <c r="G10" s="11">
        <v>467</v>
      </c>
      <c r="H10" s="11">
        <v>363</v>
      </c>
      <c r="I10" s="11">
        <f>31+0</f>
        <v>31</v>
      </c>
      <c r="J10" s="11">
        <f>11</f>
        <v>11</v>
      </c>
      <c r="K10" s="11">
        <f>12</f>
        <v>12</v>
      </c>
      <c r="L10" s="11">
        <f>26</f>
        <v>26</v>
      </c>
      <c r="M10" s="11">
        <f>90</f>
        <v>90</v>
      </c>
      <c r="N10" s="12">
        <v>12</v>
      </c>
    </row>
    <row r="11" spans="1:21" x14ac:dyDescent="0.25">
      <c r="A11" s="10" t="s">
        <v>13</v>
      </c>
      <c r="B11" s="11">
        <v>10084</v>
      </c>
      <c r="C11" s="11">
        <v>10435</v>
      </c>
      <c r="D11" s="11">
        <v>10849</v>
      </c>
      <c r="E11" s="11">
        <v>11322</v>
      </c>
      <c r="F11" s="11">
        <v>11921</v>
      </c>
      <c r="G11" s="11">
        <v>12677</v>
      </c>
      <c r="H11" s="11">
        <v>13148</v>
      </c>
      <c r="I11" s="11">
        <f>1273+2994</f>
        <v>4267</v>
      </c>
      <c r="J11" s="11">
        <f>1258</f>
        <v>1258</v>
      </c>
      <c r="K11" s="11">
        <f>1341</f>
        <v>1341</v>
      </c>
      <c r="L11" s="11">
        <f>1255</f>
        <v>1255</v>
      </c>
      <c r="M11" s="11">
        <f>1281</f>
        <v>1281</v>
      </c>
      <c r="N11" s="12">
        <v>378</v>
      </c>
    </row>
    <row r="12" spans="1:21" x14ac:dyDescent="0.25">
      <c r="A12" s="8" t="s">
        <v>4</v>
      </c>
      <c r="B12" s="9" t="e">
        <f>B3+B6+B9+#REF!</f>
        <v>#REF!</v>
      </c>
      <c r="C12" s="9" t="e">
        <f>C3+C6+C9+#REF!</f>
        <v>#REF!</v>
      </c>
      <c r="D12" s="9" t="e">
        <f>D3+D6+D9+#REF!</f>
        <v>#REF!</v>
      </c>
      <c r="E12" s="9" t="e">
        <f>E3+E6+E9+#REF!</f>
        <v>#REF!</v>
      </c>
      <c r="F12" s="9" t="e">
        <f>F3+F6+F9+#REF!</f>
        <v>#REF!</v>
      </c>
      <c r="G12" s="9" t="e">
        <f>G3+G6+G9+#REF!+#REF!</f>
        <v>#REF!</v>
      </c>
      <c r="H12" s="9" t="e">
        <f>H3+H6+H9+#REF!+#REF!</f>
        <v>#REF!</v>
      </c>
      <c r="I12" s="9" t="e">
        <f>I3+I6+I9+#REF!+#REF!</f>
        <v>#REF!</v>
      </c>
      <c r="J12" s="9">
        <f>SUM(J3,J6,J9)</f>
        <v>1830</v>
      </c>
      <c r="K12" s="9">
        <f>SUM(K3,K6,K9)</f>
        <v>2061</v>
      </c>
      <c r="L12" s="9">
        <f>SUM(L3,L6,L9)</f>
        <v>2039</v>
      </c>
      <c r="M12" s="9">
        <f>SUM(M3,M6,M9)</f>
        <v>2267</v>
      </c>
      <c r="N12" s="9">
        <f>SUM(N3,N6,N9)</f>
        <v>1092</v>
      </c>
    </row>
    <row r="13" spans="1:21" ht="18" x14ac:dyDescent="0.25">
      <c r="A13" s="21" t="s">
        <v>15</v>
      </c>
      <c r="B13" s="21"/>
      <c r="C13" s="21"/>
      <c r="D13" s="21"/>
      <c r="E13" s="21"/>
      <c r="F13" s="21"/>
      <c r="G13" s="21"/>
      <c r="H13" s="21"/>
      <c r="I13" s="21"/>
      <c r="J13" s="21"/>
      <c r="L13" s="16"/>
      <c r="M13" s="17"/>
      <c r="N13" s="18"/>
      <c r="O13" s="19"/>
      <c r="P13" s="18"/>
      <c r="Q13" s="20"/>
    </row>
    <row r="14" spans="1:21" ht="18" x14ac:dyDescent="0.25">
      <c r="A14" s="22" t="s">
        <v>14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14"/>
      <c r="M14" s="14"/>
      <c r="N14" s="14"/>
      <c r="O14" s="19"/>
      <c r="P14" s="18"/>
      <c r="Q14" s="20"/>
    </row>
    <row r="15" spans="1:21" x14ac:dyDescent="0.25">
      <c r="A15" s="2" t="s">
        <v>5</v>
      </c>
      <c r="B15" s="1"/>
      <c r="C15" s="1"/>
    </row>
    <row r="17" spans="1:10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3"/>
    </row>
  </sheetData>
  <mergeCells count="2">
    <mergeCell ref="A1:P1"/>
    <mergeCell ref="A14:K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2020-05-14T04:56:09Z</dcterms:created>
  <dcterms:modified xsi:type="dcterms:W3CDTF">2020-09-24T10:14:01Z</dcterms:modified>
</cp:coreProperties>
</file>